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structions" sheetId="1" r:id="rId1"/>
    <sheet name="Mapping" sheetId="2" r:id="rId2"/>
    <sheet name="NAICS Reference" sheetId="3" r:id="rId3"/>
    <sheet name="Summary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cols>
    <col min="1" max="1" width="80.83203125" customWidth="1"/>
  </cols>
  <sheetData>
    <row r="1">
      <c r="A1" t="str">
        <v>Emissa — QuickBooks to Scope 3 Spend Mapping Template</v>
      </c>
    </row>
    <row r="2">
      <c r="A2" t="str">
        <v/>
      </c>
    </row>
    <row r="3">
      <c r="A3" t="str">
        <v>HOW TO USE THIS TEMPLATE</v>
      </c>
    </row>
    <row r="4">
      <c r="A4" t="str">
        <v/>
      </c>
    </row>
    <row r="5">
      <c r="A5" t="str">
        <v>Step 1 — Export from QuickBooks</v>
      </c>
    </row>
    <row r="6">
      <c r="A6" t="str">
        <v xml:space="preserve">  Go to Reports &gt; Profit &amp; Loss or Expense Detail.</v>
      </c>
    </row>
    <row r="7">
      <c r="A7" t="str">
        <v xml:space="preserve">  Set date range to your full fiscal year (Jan 1 – Dec 31).</v>
      </c>
    </row>
    <row r="8">
      <c r="A8" t="str">
        <v xml:space="preserve">  Export as CSV. Open the CSV and identify your expense account names.</v>
      </c>
    </row>
    <row r="9">
      <c r="A9" t="str">
        <v/>
      </c>
    </row>
    <row r="10">
      <c r="A10" t="str">
        <v>Step 2 — Populate the Mapping sheet</v>
      </c>
    </row>
    <row r="11">
      <c r="A11" t="str">
        <v xml:space="preserve">  Column A (QB Account): Paste your expense account names from the QB export.</v>
      </c>
    </row>
    <row r="12">
      <c r="A12" t="str">
        <v xml:space="preserve">  Column B (Annual Spend USD): Enter total annual spend per account in USD.</v>
      </c>
    </row>
    <row r="13">
      <c r="A13" t="str">
        <v xml:space="preserve">  Column C (NAICS Code): Find your supplier NAICS codes using the NAICS Reference sheet.</v>
      </c>
    </row>
    <row r="14">
      <c r="A14" t="str">
        <v xml:space="preserve">  Column D (Scope 3 Category): Pre-filled based on account type — adjust as needed.</v>
      </c>
    </row>
    <row r="15">
      <c r="A15" t="str">
        <v xml:space="preserve">  Column E (EEIO Factor): Copy from the NAICS Reference sheet (kg CO2e per dollar).</v>
      </c>
    </row>
    <row r="16">
      <c r="A16" t="str">
        <v xml:space="preserve">  Column F (Estimated Emissions): Auto-calculated formula (Spend × EEIO Factor).</v>
      </c>
    </row>
    <row r="17">
      <c r="A17" t="str">
        <v/>
      </c>
    </row>
    <row r="18">
      <c r="A18" t="str">
        <v>Step 3 — Review the Summary sheet</v>
      </c>
    </row>
    <row r="19">
      <c r="A19" t="str">
        <v xml:space="preserve">  The Summary sheet shows total estimated emissions by Scope 3 category.</v>
      </c>
    </row>
    <row r="20">
      <c r="A20" t="str">
        <v xml:space="preserve">  Use this for your Walmart Project Gigaton, Costco SSA, or Target SSA submission.</v>
      </c>
    </row>
    <row r="21">
      <c r="A21" t="str">
        <v/>
      </c>
    </row>
    <row r="22">
      <c r="A22" t="str">
        <v>KEY RULES</v>
      </c>
    </row>
    <row r="23">
      <c r="A23" t="str">
        <v xml:space="preserve">  Capital goods (machinery, vehicles, IT) → Category 2 (threshold: &gt;$50,000 or useful life &gt;1yr)</v>
      </c>
    </row>
    <row r="24">
      <c r="A24" t="str">
        <v xml:space="preserve">  Freight / shipping → Category 4 (inbound) or Category 9 (outbound)</v>
      </c>
    </row>
    <row r="25">
      <c r="A25" t="str">
        <v xml:space="preserve">  Fuel purchases → Category 3 (upstream fuel/energy)</v>
      </c>
    </row>
    <row r="26">
      <c r="A26" t="str">
        <v xml:space="preserve">  Most other purchased goods → Category 1 (purchased goods &amp; services)</v>
      </c>
    </row>
    <row r="27">
      <c r="A27" t="str">
        <v/>
      </c>
    </row>
    <row r="28">
      <c r="A28" t="str">
        <v>SOURCE</v>
      </c>
    </row>
    <row r="29">
      <c r="A29" t="str">
        <v xml:space="preserve">  EEIO Factors: EPA USEEIO v2.0 (spend-based emission factors, kg CO2e per USD)</v>
      </c>
    </row>
    <row r="30">
      <c r="A30" t="str">
        <v xml:space="preserve">  Methodology: GHG Protocol Corporate Value Chain (Scope 3) Standard</v>
      </c>
    </row>
    <row r="31">
      <c r="A31" t="str">
        <v xml:space="preserve">  Buyer formats: Walmart Project Gigaton, Costco SSA, Target SSA, Apple Supplier SAQ</v>
      </c>
    </row>
    <row r="32">
      <c r="A32" t="str">
        <v/>
      </c>
    </row>
    <row r="33">
      <c r="A33" t="str">
        <v>Questions? Email us at hello@emissa.tech or visit www.emissa.tech</v>
      </c>
    </row>
  </sheetData>
  <ignoredErrors>
    <ignoredError numberStoredAsText="1" sqref="A1:A33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workbookViewId="0"/>
  </sheetViews>
  <cols>
    <col min="1" max="1" width="38.83203125" customWidth="1"/>
    <col min="2" max="2" width="18.83203125" customWidth="1"/>
    <col min="3" max="3" width="14.83203125" customWidth="1"/>
    <col min="4" max="4" width="24.83203125" customWidth="1"/>
    <col min="5" max="5" width="22.83203125" customWidth="1"/>
    <col min="6" max="6" width="26.83203125" customWidth="1"/>
  </cols>
  <sheetData>
    <row r="1">
      <c r="A1" t="str">
        <v>QB Account</v>
      </c>
      <c r="B1" t="str">
        <v>Annual Spend USD</v>
      </c>
      <c r="C1" t="str">
        <v>NAICS Code</v>
      </c>
      <c r="D1" t="str">
        <v>Scope 3 Category (1-8)</v>
      </c>
      <c r="E1" t="str">
        <v>EEIO Factor (kg CO2e/$)</v>
      </c>
      <c r="F1" t="str">
        <v>Estimated Emissions (kg CO2e)</v>
      </c>
    </row>
    <row r="2">
      <c r="A2" t="str">
        <v>Purchases - Raw Materials</v>
      </c>
      <c r="B2" t="str">
        <v/>
      </c>
      <c r="C2" t="str">
        <v/>
      </c>
      <c r="D2">
        <v>1</v>
      </c>
      <c r="E2" t="str">
        <v/>
      </c>
      <c r="F2">
        <f>IF(B2&lt;&gt;"",B2*E2,"")</f>
      </c>
    </row>
    <row r="3">
      <c r="A3" t="str">
        <v>Purchases - Merchandise</v>
      </c>
      <c r="B3" t="str">
        <v/>
      </c>
      <c r="C3" t="str">
        <v/>
      </c>
      <c r="D3">
        <v>1</v>
      </c>
      <c r="E3" t="str">
        <v/>
      </c>
      <c r="F3">
        <f>IF(B3&lt;&gt;"",B3*E3,"")</f>
      </c>
    </row>
    <row r="4">
      <c r="A4" t="str">
        <v>Purchases - Components/Parts</v>
      </c>
      <c r="B4" t="str">
        <v/>
      </c>
      <c r="C4" t="str">
        <v/>
      </c>
      <c r="D4">
        <v>1</v>
      </c>
      <c r="E4" t="str">
        <v/>
      </c>
      <c r="F4">
        <f>IF(B4&lt;&gt;"",B4*E4,"")</f>
      </c>
    </row>
    <row r="5">
      <c r="A5" t="str">
        <v>Purchases - Chemicals/Solvents</v>
      </c>
      <c r="B5" t="str">
        <v/>
      </c>
      <c r="C5" t="str">
        <v/>
      </c>
      <c r="D5">
        <v>1</v>
      </c>
      <c r="E5" t="str">
        <v/>
      </c>
      <c r="F5">
        <f>IF(B5&lt;&gt;"",B5*E5,"")</f>
      </c>
    </row>
    <row r="6">
      <c r="A6" t="str">
        <v>Purchases - Packaging</v>
      </c>
      <c r="B6" t="str">
        <v/>
      </c>
      <c r="C6" t="str">
        <v/>
      </c>
      <c r="D6">
        <v>1</v>
      </c>
      <c r="E6" t="str">
        <v/>
      </c>
      <c r="F6">
        <f>IF(B6&lt;&gt;"",B6*E6,"")</f>
      </c>
    </row>
    <row r="7">
      <c r="A7" t="str">
        <v>Purchases - Office Supplies</v>
      </c>
      <c r="B7" t="str">
        <v/>
      </c>
      <c r="C7" t="str">
        <v/>
      </c>
      <c r="D7">
        <v>1</v>
      </c>
      <c r="E7" t="str">
        <v/>
      </c>
      <c r="F7">
        <f>IF(B7&lt;&gt;"",B7*E7,"")</f>
      </c>
    </row>
    <row r="8">
      <c r="A8" t="str">
        <v>Equipment - Machinery</v>
      </c>
      <c r="B8" t="str">
        <v/>
      </c>
      <c r="C8" t="str">
        <v/>
      </c>
      <c r="D8">
        <v>2</v>
      </c>
      <c r="E8" t="str">
        <v/>
      </c>
      <c r="F8">
        <f>IF(B8&lt;&gt;"",B8*E8,"")</f>
      </c>
    </row>
    <row r="9">
      <c r="A9" t="str">
        <v>Equipment - Computers/IT</v>
      </c>
      <c r="B9" t="str">
        <v/>
      </c>
      <c r="C9" t="str">
        <v/>
      </c>
      <c r="D9">
        <v>2</v>
      </c>
      <c r="E9" t="str">
        <v/>
      </c>
      <c r="F9">
        <f>IF(B9&lt;&gt;"",B9*E9,"")</f>
      </c>
    </row>
    <row r="10">
      <c r="A10" t="str">
        <v>Equipment - Vehicles</v>
      </c>
      <c r="B10" t="str">
        <v/>
      </c>
      <c r="C10" t="str">
        <v/>
      </c>
      <c r="D10">
        <v>2</v>
      </c>
      <c r="E10" t="str">
        <v/>
      </c>
      <c r="F10">
        <f>IF(B10&lt;&gt;"",B10*E10,"")</f>
      </c>
    </row>
    <row r="11">
      <c r="A11" t="str">
        <v>Fuel - Natural Gas</v>
      </c>
      <c r="B11" t="str">
        <v/>
      </c>
      <c r="C11" t="str">
        <v/>
      </c>
      <c r="D11">
        <v>3</v>
      </c>
      <c r="E11" t="str">
        <v/>
      </c>
      <c r="F11">
        <f>IF(B11&lt;&gt;"",B11*E11,"")</f>
      </c>
    </row>
    <row r="12">
      <c r="A12" t="str">
        <v>Fuel - Electricity</v>
      </c>
      <c r="B12" t="str">
        <v/>
      </c>
      <c r="C12" t="str">
        <v/>
      </c>
      <c r="D12">
        <v>3</v>
      </c>
      <c r="E12" t="str">
        <v/>
      </c>
      <c r="F12">
        <f>IF(B12&lt;&gt;"",B12*E12,"")</f>
      </c>
    </row>
    <row r="13">
      <c r="A13" t="str">
        <v>Shipping - Inbound Freight</v>
      </c>
      <c r="B13" t="str">
        <v/>
      </c>
      <c r="C13" t="str">
        <v/>
      </c>
      <c r="D13">
        <v>4</v>
      </c>
      <c r="E13" t="str">
        <v/>
      </c>
      <c r="F13">
        <f>IF(B13&lt;&gt;"",B13*E13,"")</f>
      </c>
    </row>
    <row r="14">
      <c r="A14" t="str">
        <v>Shipping - Inbound Courier</v>
      </c>
      <c r="B14" t="str">
        <v/>
      </c>
      <c r="C14" t="str">
        <v/>
      </c>
      <c r="D14">
        <v>4</v>
      </c>
      <c r="E14" t="str">
        <v/>
      </c>
      <c r="F14">
        <f>IF(B14&lt;&gt;"",B14*E14,"")</f>
      </c>
    </row>
    <row r="15">
      <c r="A15" t="str">
        <v>Shipping - Import/Export</v>
      </c>
      <c r="B15" t="str">
        <v/>
      </c>
      <c r="C15" t="str">
        <v/>
      </c>
      <c r="D15">
        <v>4</v>
      </c>
      <c r="E15" t="str">
        <v/>
      </c>
      <c r="F15">
        <f>IF(B15&lt;&gt;"",B15*E15,"")</f>
      </c>
    </row>
    <row r="16">
      <c r="A16" t="str">
        <v>Shipping - Outbound Freight</v>
      </c>
      <c r="B16" t="str">
        <v/>
      </c>
      <c r="C16" t="str">
        <v/>
      </c>
      <c r="D16">
        <v>9</v>
      </c>
      <c r="E16" t="str">
        <v/>
      </c>
      <c r="F16">
        <f>IF(B16&lt;&gt;"",B16*E16,"")</f>
      </c>
    </row>
    <row r="17">
      <c r="A17" t="str">
        <v>Shipping - Outbound Courier</v>
      </c>
      <c r="B17" t="str">
        <v/>
      </c>
      <c r="C17" t="str">
        <v/>
      </c>
      <c r="D17">
        <v>9</v>
      </c>
      <c r="E17" t="str">
        <v/>
      </c>
      <c r="F17">
        <f>IF(B17&lt;&gt;"",B17*E17,"")</f>
      </c>
    </row>
    <row r="18">
      <c r="A18" t="str">
        <v>Travel - Airfare</v>
      </c>
      <c r="B18" t="str">
        <v/>
      </c>
      <c r="C18" t="str">
        <v/>
      </c>
      <c r="D18">
        <v>6</v>
      </c>
      <c r="E18" t="str">
        <v/>
      </c>
      <c r="F18">
        <f>IF(B18&lt;&gt;"",B18*E18,"")</f>
      </c>
    </row>
    <row r="19">
      <c r="A19" t="str">
        <v>Travel - Hotel</v>
      </c>
      <c r="B19" t="str">
        <v/>
      </c>
      <c r="C19" t="str">
        <v/>
      </c>
      <c r="D19">
        <v>6</v>
      </c>
      <c r="E19" t="str">
        <v/>
      </c>
      <c r="F19">
        <f>IF(B19&lt;&gt;"",B19*E19,"")</f>
      </c>
    </row>
    <row r="20">
      <c r="A20" t="str">
        <v>Travel - Car Rental</v>
      </c>
      <c r="B20" t="str">
        <v/>
      </c>
      <c r="C20" t="str">
        <v/>
      </c>
      <c r="D20">
        <v>6</v>
      </c>
      <c r="E20" t="str">
        <v/>
      </c>
      <c r="F20">
        <f>IF(B20&lt;&gt;"",B20*E20,"")</f>
      </c>
    </row>
    <row r="21">
      <c r="A21" t="str">
        <v>Travel - Mileage Reimbursement</v>
      </c>
      <c r="B21" t="str">
        <v/>
      </c>
      <c r="C21" t="str">
        <v/>
      </c>
      <c r="D21">
        <v>7</v>
      </c>
      <c r="E21" t="str">
        <v/>
      </c>
      <c r="F21">
        <f>IF(B21&lt;&gt;"",B21*E21,"")</f>
      </c>
    </row>
    <row r="22">
      <c r="A22" t="str">
        <v>Waste - Disposal</v>
      </c>
      <c r="B22" t="str">
        <v/>
      </c>
      <c r="C22" t="str">
        <v/>
      </c>
      <c r="D22">
        <v>5</v>
      </c>
      <c r="E22" t="str">
        <v/>
      </c>
      <c r="F22">
        <f>IF(B22&lt;&gt;"",B22*E22,"")</f>
      </c>
    </row>
    <row r="23">
      <c r="A23" t="str">
        <v>Waste - Recycling Services</v>
      </c>
      <c r="B23" t="str">
        <v/>
      </c>
      <c r="C23" t="str">
        <v/>
      </c>
      <c r="D23">
        <v>5</v>
      </c>
      <c r="E23" t="str">
        <v/>
      </c>
      <c r="F23">
        <f>IF(B23&lt;&gt;"",B23*E23,"")</f>
      </c>
    </row>
  </sheetData>
  <ignoredErrors>
    <ignoredError numberStoredAsText="1" sqref="A1:F2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72"/>
  <sheetViews>
    <sheetView workbookViewId="0"/>
  </sheetViews>
  <cols>
    <col min="1" max="1" width="14.83203125" customWidth="1"/>
    <col min="2" max="2" width="42.83203125" customWidth="1"/>
    <col min="3" max="3" width="18.83203125" customWidth="1"/>
    <col min="4" max="4" width="24.83203125" customWidth="1"/>
    <col min="5" max="5" width="18.83203125" customWidth="1"/>
  </cols>
  <sheetData>
    <row r="1">
      <c r="A1" t="str">
        <v>NAICS Code</v>
      </c>
      <c r="B1" t="str">
        <v>Description</v>
      </c>
      <c r="C1" t="str">
        <v>Scope 3 Category</v>
      </c>
      <c r="D1" t="str">
        <v>EEIO Factor (kg CO2e/$)</v>
      </c>
      <c r="E1" t="str">
        <v>Source</v>
      </c>
    </row>
    <row r="2">
      <c r="A2" t="str">
        <v>311111</v>
      </c>
      <c r="B2" t="str">
        <v>Dog and Cat Food Manufacturing</v>
      </c>
      <c r="C2">
        <v>1</v>
      </c>
      <c r="D2">
        <v>0.289</v>
      </c>
      <c r="E2" t="str">
        <v>EPA USEEIO v2.0</v>
      </c>
    </row>
    <row r="3">
      <c r="A3" t="str">
        <v>311119</v>
      </c>
      <c r="B3" t="str">
        <v>Other Animal Food Manufacturing</v>
      </c>
      <c r="C3">
        <v>1</v>
      </c>
      <c r="D3">
        <v>0.318</v>
      </c>
      <c r="E3" t="str">
        <v>EPA USEEIO v2.0</v>
      </c>
    </row>
    <row r="4">
      <c r="A4" t="str">
        <v>311211</v>
      </c>
      <c r="B4" t="str">
        <v>Flour Milling</v>
      </c>
      <c r="C4">
        <v>1</v>
      </c>
      <c r="D4">
        <v>0.321</v>
      </c>
      <c r="E4" t="str">
        <v>EPA USEEIO v2.0</v>
      </c>
    </row>
    <row r="5">
      <c r="A5" t="str">
        <v>311221</v>
      </c>
      <c r="B5" t="str">
        <v>Wet Corn Milling</v>
      </c>
      <c r="C5">
        <v>1</v>
      </c>
      <c r="D5">
        <v>0.34</v>
      </c>
      <c r="E5" t="str">
        <v>EPA USEEIO v2.0</v>
      </c>
    </row>
    <row r="6">
      <c r="A6" t="str">
        <v>311300</v>
      </c>
      <c r="B6" t="str">
        <v>Sugar and Confectionery Products</v>
      </c>
      <c r="C6">
        <v>1</v>
      </c>
      <c r="D6">
        <v>0.302</v>
      </c>
      <c r="E6" t="str">
        <v>EPA USEEIO v2.0</v>
      </c>
    </row>
    <row r="7">
      <c r="A7" t="str">
        <v>311400</v>
      </c>
      <c r="B7" t="str">
        <v>Fruit and Vegetable Preserving</v>
      </c>
      <c r="C7">
        <v>1</v>
      </c>
      <c r="D7">
        <v>0.275</v>
      </c>
      <c r="E7" t="str">
        <v>EPA USEEIO v2.0</v>
      </c>
    </row>
    <row r="8">
      <c r="A8" t="str">
        <v>311500</v>
      </c>
      <c r="B8" t="str">
        <v>Dairy Product Manufacturing</v>
      </c>
      <c r="C8">
        <v>1</v>
      </c>
      <c r="D8">
        <v>0.295</v>
      </c>
      <c r="E8" t="str">
        <v>EPA USEEIO v2.0</v>
      </c>
    </row>
    <row r="9">
      <c r="A9" t="str">
        <v>311600</v>
      </c>
      <c r="B9" t="str">
        <v>Animal Slaughtering and Processing</v>
      </c>
      <c r="C9">
        <v>1</v>
      </c>
      <c r="D9">
        <v>0.342</v>
      </c>
      <c r="E9" t="str">
        <v>EPA USEEIO v2.0</v>
      </c>
    </row>
    <row r="10">
      <c r="A10" t="str">
        <v>311810</v>
      </c>
      <c r="B10" t="str">
        <v>Bread and Bakery Product Manufacturing</v>
      </c>
      <c r="C10">
        <v>1</v>
      </c>
      <c r="D10">
        <v>0.283</v>
      </c>
      <c r="E10" t="str">
        <v>EPA USEEIO v2.0</v>
      </c>
    </row>
    <row r="11">
      <c r="A11" t="str">
        <v>311900</v>
      </c>
      <c r="B11" t="str">
        <v>Other Food Manufacturing</v>
      </c>
      <c r="C11">
        <v>1</v>
      </c>
      <c r="D11">
        <v>0.299</v>
      </c>
      <c r="E11" t="str">
        <v>EPA USEEIO v2.0</v>
      </c>
    </row>
    <row r="12">
      <c r="A12" t="str">
        <v>312110</v>
      </c>
      <c r="B12" t="str">
        <v>Soft Drink and Ice Manufacturing</v>
      </c>
      <c r="C12">
        <v>1</v>
      </c>
      <c r="D12">
        <v>0.261</v>
      </c>
      <c r="E12" t="str">
        <v>EPA USEEIO v2.0</v>
      </c>
    </row>
    <row r="13">
      <c r="A13" t="str">
        <v>312120</v>
      </c>
      <c r="B13" t="str">
        <v>Breweries</v>
      </c>
      <c r="C13">
        <v>1</v>
      </c>
      <c r="D13">
        <v>0.274</v>
      </c>
      <c r="E13" t="str">
        <v>EPA USEEIO v2.0</v>
      </c>
    </row>
    <row r="14">
      <c r="A14" t="str">
        <v>312130</v>
      </c>
      <c r="B14" t="str">
        <v>Wineries</v>
      </c>
      <c r="C14">
        <v>1</v>
      </c>
      <c r="D14">
        <v>0.259</v>
      </c>
      <c r="E14" t="str">
        <v>EPA USEEIO v2.0</v>
      </c>
    </row>
    <row r="15">
      <c r="A15" t="str">
        <v>312140</v>
      </c>
      <c r="B15" t="str">
        <v>Distilleries</v>
      </c>
      <c r="C15">
        <v>1</v>
      </c>
      <c r="D15">
        <v>0.271</v>
      </c>
      <c r="E15" t="str">
        <v>EPA USEEIO v2.0</v>
      </c>
    </row>
    <row r="16">
      <c r="A16" t="str">
        <v>313000</v>
      </c>
      <c r="B16" t="str">
        <v>Textile Mills</v>
      </c>
      <c r="C16">
        <v>1</v>
      </c>
      <c r="D16">
        <v>0.388</v>
      </c>
      <c r="E16" t="str">
        <v>EPA USEEIO v2.0</v>
      </c>
    </row>
    <row r="17">
      <c r="A17" t="str">
        <v>314000</v>
      </c>
      <c r="B17" t="str">
        <v>Textile Product Mills</v>
      </c>
      <c r="C17">
        <v>1</v>
      </c>
      <c r="D17">
        <v>0.361</v>
      </c>
      <c r="E17" t="str">
        <v>EPA USEEIO v2.0</v>
      </c>
    </row>
    <row r="18">
      <c r="A18" t="str">
        <v>315000</v>
      </c>
      <c r="B18" t="str">
        <v>Apparel Manufacturing</v>
      </c>
      <c r="C18">
        <v>1</v>
      </c>
      <c r="D18">
        <v>0.335</v>
      </c>
      <c r="E18" t="str">
        <v>EPA USEEIO v2.0</v>
      </c>
    </row>
    <row r="19">
      <c r="A19" t="str">
        <v>316000</v>
      </c>
      <c r="B19" t="str">
        <v>Leather and Allied Product Manufacturing</v>
      </c>
      <c r="C19">
        <v>1</v>
      </c>
      <c r="D19">
        <v>0.348</v>
      </c>
      <c r="E19" t="str">
        <v>EPA USEEIO v2.0</v>
      </c>
    </row>
    <row r="20">
      <c r="A20" t="str">
        <v>321113</v>
      </c>
      <c r="B20" t="str">
        <v>Sawmills</v>
      </c>
      <c r="C20">
        <v>1</v>
      </c>
      <c r="D20">
        <v>0.31</v>
      </c>
      <c r="E20" t="str">
        <v>EPA USEEIO v2.0</v>
      </c>
    </row>
    <row r="21">
      <c r="A21" t="str">
        <v>321200</v>
      </c>
      <c r="B21" t="str">
        <v>Veneer, Plywood and Engineered Wood</v>
      </c>
      <c r="C21">
        <v>1</v>
      </c>
      <c r="D21">
        <v>0.328</v>
      </c>
      <c r="E21" t="str">
        <v>EPA USEEIO v2.0</v>
      </c>
    </row>
    <row r="22">
      <c r="A22" t="str">
        <v>321900</v>
      </c>
      <c r="B22" t="str">
        <v>Other Wood Product Manufacturing</v>
      </c>
      <c r="C22">
        <v>1</v>
      </c>
      <c r="D22">
        <v>0.304</v>
      </c>
      <c r="E22" t="str">
        <v>EPA USEEIO v2.0</v>
      </c>
    </row>
    <row r="23">
      <c r="A23" t="str">
        <v>322100</v>
      </c>
      <c r="B23" t="str">
        <v>Pulp, Paper, and Paperboard Mills</v>
      </c>
      <c r="C23">
        <v>1</v>
      </c>
      <c r="D23">
        <v>0.475</v>
      </c>
      <c r="E23" t="str">
        <v>EPA USEEIO v2.0</v>
      </c>
    </row>
    <row r="24">
      <c r="A24" t="str">
        <v>322200</v>
      </c>
      <c r="B24" t="str">
        <v>Converted Paper Product Manufacturing</v>
      </c>
      <c r="C24">
        <v>1</v>
      </c>
      <c r="D24">
        <v>0.387</v>
      </c>
      <c r="E24" t="str">
        <v>EPA USEEIO v2.0</v>
      </c>
    </row>
    <row r="25">
      <c r="A25" t="str">
        <v>323100</v>
      </c>
      <c r="B25" t="str">
        <v>Printing and Related Support Activities</v>
      </c>
      <c r="C25">
        <v>1</v>
      </c>
      <c r="D25">
        <v>0.345</v>
      </c>
      <c r="E25" t="str">
        <v>EPA USEEIO v2.0</v>
      </c>
    </row>
    <row r="26">
      <c r="A26" t="str">
        <v>324110</v>
      </c>
      <c r="B26" t="str">
        <v>Petroleum Refineries</v>
      </c>
      <c r="C26">
        <v>1</v>
      </c>
      <c r="D26">
        <v>0.661</v>
      </c>
      <c r="E26" t="str">
        <v>EPA USEEIO v2.0</v>
      </c>
    </row>
    <row r="27">
      <c r="A27" t="str">
        <v>324190</v>
      </c>
      <c r="B27" t="str">
        <v>Other Petroleum and Coal Products</v>
      </c>
      <c r="C27">
        <v>1</v>
      </c>
      <c r="D27">
        <v>0.589</v>
      </c>
      <c r="E27" t="str">
        <v>EPA USEEIO v2.0</v>
      </c>
    </row>
    <row r="28">
      <c r="A28" t="str">
        <v>325100</v>
      </c>
      <c r="B28" t="str">
        <v>Basic Chemical Manufacturing</v>
      </c>
      <c r="C28">
        <v>1</v>
      </c>
      <c r="D28">
        <v>0.542</v>
      </c>
      <c r="E28" t="str">
        <v>EPA USEEIO v2.0</v>
      </c>
    </row>
    <row r="29">
      <c r="A29" t="str">
        <v>325200</v>
      </c>
      <c r="B29" t="str">
        <v>Resin, Synthetic Rubber, Fibers</v>
      </c>
      <c r="C29">
        <v>1</v>
      </c>
      <c r="D29">
        <v>0.45</v>
      </c>
      <c r="E29" t="str">
        <v>EPA USEEIO v2.0</v>
      </c>
    </row>
    <row r="30">
      <c r="A30" t="str">
        <v>325300</v>
      </c>
      <c r="B30" t="str">
        <v>Pesticide, Fertilizer Manufacturing</v>
      </c>
      <c r="C30">
        <v>1</v>
      </c>
      <c r="D30">
        <v>0.498</v>
      </c>
      <c r="E30" t="str">
        <v>EPA USEEIO v2.0</v>
      </c>
    </row>
    <row r="31">
      <c r="A31" t="str">
        <v>325411</v>
      </c>
      <c r="B31" t="str">
        <v>Medicinal and Botanical Manufacturing</v>
      </c>
      <c r="C31">
        <v>1</v>
      </c>
      <c r="D31">
        <v>0.142</v>
      </c>
      <c r="E31" t="str">
        <v>EPA USEEIO v2.0</v>
      </c>
    </row>
    <row r="32">
      <c r="A32" t="str">
        <v>325412</v>
      </c>
      <c r="B32" t="str">
        <v>Pharmaceutical Preparation Manufacturing</v>
      </c>
      <c r="C32">
        <v>1</v>
      </c>
      <c r="D32">
        <v>0.142</v>
      </c>
      <c r="E32" t="str">
        <v>EPA USEEIO v2.0</v>
      </c>
    </row>
    <row r="33">
      <c r="A33" t="str">
        <v>325500</v>
      </c>
      <c r="B33" t="str">
        <v>Paint, Coating, and Adhesive Mfg</v>
      </c>
      <c r="C33">
        <v>1</v>
      </c>
      <c r="D33">
        <v>0.412</v>
      </c>
      <c r="E33" t="str">
        <v>EPA USEEIO v2.0</v>
      </c>
    </row>
    <row r="34">
      <c r="A34" t="str">
        <v>325600</v>
      </c>
      <c r="B34" t="str">
        <v>Soap, Cleaning Compound Manufacturing</v>
      </c>
      <c r="C34">
        <v>1</v>
      </c>
      <c r="D34">
        <v>0.388</v>
      </c>
      <c r="E34" t="str">
        <v>EPA USEEIO v2.0</v>
      </c>
    </row>
    <row r="35">
      <c r="A35" t="str">
        <v>325900</v>
      </c>
      <c r="B35" t="str">
        <v>Other Chemical Product Manufacturing</v>
      </c>
      <c r="C35">
        <v>1</v>
      </c>
      <c r="D35">
        <v>0.421</v>
      </c>
      <c r="E35" t="str">
        <v>EPA USEEIO v2.0</v>
      </c>
    </row>
    <row r="36">
      <c r="A36" t="str">
        <v>326100</v>
      </c>
      <c r="B36" t="str">
        <v>Plastics Product Manufacturing</v>
      </c>
      <c r="C36">
        <v>1</v>
      </c>
      <c r="D36">
        <v>0.38</v>
      </c>
      <c r="E36" t="str">
        <v>EPA USEEIO v2.0</v>
      </c>
    </row>
    <row r="37">
      <c r="A37" t="str">
        <v>326200</v>
      </c>
      <c r="B37" t="str">
        <v>Rubber Product Manufacturing</v>
      </c>
      <c r="C37">
        <v>1</v>
      </c>
      <c r="D37">
        <v>0.395</v>
      </c>
      <c r="E37" t="str">
        <v>EPA USEEIO v2.0</v>
      </c>
    </row>
    <row r="38">
      <c r="A38" t="str">
        <v>327100</v>
      </c>
      <c r="B38" t="str">
        <v>Clay Product and Refractory Mfg</v>
      </c>
      <c r="C38">
        <v>1</v>
      </c>
      <c r="D38">
        <v>0.468</v>
      </c>
      <c r="E38" t="str">
        <v>EPA USEEIO v2.0</v>
      </c>
    </row>
    <row r="39">
      <c r="A39" t="str">
        <v>327200</v>
      </c>
      <c r="B39" t="str">
        <v>Glass and Glass Product Manufacturing</v>
      </c>
      <c r="C39">
        <v>1</v>
      </c>
      <c r="D39">
        <v>0.445</v>
      </c>
      <c r="E39" t="str">
        <v>EPA USEEIO v2.0</v>
      </c>
    </row>
    <row r="40">
      <c r="A40" t="str">
        <v>327300</v>
      </c>
      <c r="B40" t="str">
        <v>Cement and Concrete Product Mfg</v>
      </c>
      <c r="C40">
        <v>1</v>
      </c>
      <c r="D40">
        <v>0.527</v>
      </c>
      <c r="E40" t="str">
        <v>EPA USEEIO v2.0</v>
      </c>
    </row>
    <row r="41">
      <c r="A41" t="str">
        <v>327400</v>
      </c>
      <c r="B41" t="str">
        <v>Lime and Gypsum Product Manufacturing</v>
      </c>
      <c r="C41">
        <v>1</v>
      </c>
      <c r="D41">
        <v>0.512</v>
      </c>
      <c r="E41" t="str">
        <v>EPA USEEIO v2.0</v>
      </c>
    </row>
    <row r="42">
      <c r="A42" t="str">
        <v>331100</v>
      </c>
      <c r="B42" t="str">
        <v>Iron and Steel Mills</v>
      </c>
      <c r="C42">
        <v>1</v>
      </c>
      <c r="D42">
        <v>0.589</v>
      </c>
      <c r="E42" t="str">
        <v>EPA USEEIO v2.0</v>
      </c>
    </row>
    <row r="43">
      <c r="A43" t="str">
        <v>331200</v>
      </c>
      <c r="B43" t="str">
        <v>Steel Product Manufacturing</v>
      </c>
      <c r="C43">
        <v>1</v>
      </c>
      <c r="D43">
        <v>0.542</v>
      </c>
      <c r="E43" t="str">
        <v>EPA USEEIO v2.0</v>
      </c>
    </row>
    <row r="44">
      <c r="A44" t="str">
        <v>331300</v>
      </c>
      <c r="B44" t="str">
        <v>Alumina and Aluminum Production</v>
      </c>
      <c r="C44">
        <v>1</v>
      </c>
      <c r="D44">
        <v>0.612</v>
      </c>
      <c r="E44" t="str">
        <v>EPA USEEIO v2.0</v>
      </c>
    </row>
    <row r="45">
      <c r="A45" t="str">
        <v>331400</v>
      </c>
      <c r="B45" t="str">
        <v>Nonferrous Metal Production</v>
      </c>
      <c r="C45">
        <v>1</v>
      </c>
      <c r="D45">
        <v>0.578</v>
      </c>
      <c r="E45" t="str">
        <v>EPA USEEIO v2.0</v>
      </c>
    </row>
    <row r="46">
      <c r="A46" t="str">
        <v>331500</v>
      </c>
      <c r="B46" t="str">
        <v>Foundries</v>
      </c>
      <c r="C46">
        <v>1</v>
      </c>
      <c r="D46">
        <v>0.521</v>
      </c>
      <c r="E46" t="str">
        <v>EPA USEEIO v2.0</v>
      </c>
    </row>
    <row r="47">
      <c r="A47" t="str">
        <v>332100</v>
      </c>
      <c r="B47" t="str">
        <v>Forging and Stamping</v>
      </c>
      <c r="C47">
        <v>1</v>
      </c>
      <c r="D47">
        <v>0.345</v>
      </c>
      <c r="E47" t="str">
        <v>EPA USEEIO v2.0</v>
      </c>
    </row>
    <row r="48">
      <c r="A48" t="str">
        <v>332300</v>
      </c>
      <c r="B48" t="str">
        <v>Architectural and Structural Metals</v>
      </c>
      <c r="C48">
        <v>1</v>
      </c>
      <c r="D48">
        <v>0.332</v>
      </c>
      <c r="E48" t="str">
        <v>EPA USEEIO v2.0</v>
      </c>
    </row>
    <row r="49">
      <c r="A49" t="str">
        <v>332900</v>
      </c>
      <c r="B49" t="str">
        <v>Other Fabricated Metal Products</v>
      </c>
      <c r="C49">
        <v>1</v>
      </c>
      <c r="D49">
        <v>0.258</v>
      </c>
      <c r="E49" t="str">
        <v>EPA USEEIO v2.0</v>
      </c>
    </row>
    <row r="50">
      <c r="A50" t="str">
        <v>333100</v>
      </c>
      <c r="B50" t="str">
        <v>Agriculture, Construction Machinery</v>
      </c>
      <c r="C50">
        <v>1</v>
      </c>
      <c r="D50">
        <v>0.289</v>
      </c>
      <c r="E50" t="str">
        <v>EPA USEEIO v2.0</v>
      </c>
    </row>
    <row r="51">
      <c r="A51" t="str">
        <v>333200</v>
      </c>
      <c r="B51" t="str">
        <v>Industrial Machinery Manufacturing</v>
      </c>
      <c r="C51">
        <v>1</v>
      </c>
      <c r="D51">
        <v>0.31</v>
      </c>
      <c r="E51" t="str">
        <v>EPA USEEIO v2.0</v>
      </c>
    </row>
    <row r="52">
      <c r="A52" t="str">
        <v>333300</v>
      </c>
      <c r="B52" t="str">
        <v>Commercial and Service Industry Mach</v>
      </c>
      <c r="C52">
        <v>1</v>
      </c>
      <c r="D52">
        <v>0.298</v>
      </c>
      <c r="E52" t="str">
        <v>EPA USEEIO v2.0</v>
      </c>
    </row>
    <row r="53">
      <c r="A53" t="str">
        <v>333400</v>
      </c>
      <c r="B53" t="str">
        <v>HVAC and Refrigeration Equipment</v>
      </c>
      <c r="C53">
        <v>1</v>
      </c>
      <c r="D53">
        <v>0.312</v>
      </c>
      <c r="E53" t="str">
        <v>EPA USEEIO v2.0</v>
      </c>
    </row>
    <row r="54">
      <c r="A54" t="str">
        <v>333500</v>
      </c>
      <c r="B54" t="str">
        <v>Metalworking Machinery Manufacturing</v>
      </c>
      <c r="C54">
        <v>1</v>
      </c>
      <c r="D54">
        <v>0.321</v>
      </c>
      <c r="E54" t="str">
        <v>EPA USEEIO v2.0</v>
      </c>
    </row>
    <row r="55">
      <c r="A55" t="str">
        <v>333900</v>
      </c>
      <c r="B55" t="str">
        <v>Other General Purpose Machinery</v>
      </c>
      <c r="C55">
        <v>1</v>
      </c>
      <c r="D55">
        <v>0.315</v>
      </c>
      <c r="E55" t="str">
        <v>EPA USEEIO v2.0</v>
      </c>
    </row>
    <row r="56">
      <c r="A56" t="str">
        <v>334100</v>
      </c>
      <c r="B56" t="str">
        <v>Computer and Peripheral Equipment</v>
      </c>
      <c r="C56">
        <v>1</v>
      </c>
      <c r="D56">
        <v>0.267</v>
      </c>
      <c r="E56" t="str">
        <v>EPA USEEIO v2.0</v>
      </c>
    </row>
    <row r="57">
      <c r="A57" t="str">
        <v>334200</v>
      </c>
      <c r="B57" t="str">
        <v>Communications Equipment</v>
      </c>
      <c r="C57">
        <v>1</v>
      </c>
      <c r="D57">
        <v>0.278</v>
      </c>
      <c r="E57" t="str">
        <v>EPA USEEIO v2.0</v>
      </c>
    </row>
    <row r="58">
      <c r="A58" t="str">
        <v>334400</v>
      </c>
      <c r="B58" t="str">
        <v>Semiconductor Manufacturing</v>
      </c>
      <c r="C58">
        <v>1</v>
      </c>
      <c r="D58">
        <v>0.312</v>
      </c>
      <c r="E58" t="str">
        <v>EPA USEEIO v2.0</v>
      </c>
    </row>
    <row r="59">
      <c r="A59" t="str">
        <v>334500</v>
      </c>
      <c r="B59" t="str">
        <v>Electronic Instrument Manufacturing</v>
      </c>
      <c r="C59">
        <v>1</v>
      </c>
      <c r="D59">
        <v>0.289</v>
      </c>
      <c r="E59" t="str">
        <v>EPA USEEIO v2.0</v>
      </c>
    </row>
    <row r="60">
      <c r="A60" t="str">
        <v>335100</v>
      </c>
      <c r="B60" t="str">
        <v>Electric Lighting Equipment</v>
      </c>
      <c r="C60">
        <v>1</v>
      </c>
      <c r="D60">
        <v>0.321</v>
      </c>
      <c r="E60" t="str">
        <v>EPA USEEIO v2.0</v>
      </c>
    </row>
    <row r="61">
      <c r="A61" t="str">
        <v>335200</v>
      </c>
      <c r="B61" t="str">
        <v>Household Appliance Manufacturing</v>
      </c>
      <c r="C61">
        <v>1</v>
      </c>
      <c r="D61">
        <v>0.298</v>
      </c>
      <c r="E61" t="str">
        <v>EPA USEEIO v2.0</v>
      </c>
    </row>
    <row r="62">
      <c r="A62" t="str">
        <v>336100</v>
      </c>
      <c r="B62" t="str">
        <v>Motor Vehicle Manufacturing</v>
      </c>
      <c r="C62">
        <v>1</v>
      </c>
      <c r="D62">
        <v>0.389</v>
      </c>
      <c r="E62" t="str">
        <v>EPA USEEIO v2.0</v>
      </c>
    </row>
    <row r="63">
      <c r="A63" t="str">
        <v>336300</v>
      </c>
      <c r="B63" t="str">
        <v>Motor Vehicle Parts Manufacturing</v>
      </c>
      <c r="C63">
        <v>1</v>
      </c>
      <c r="D63">
        <v>0.345</v>
      </c>
      <c r="E63" t="str">
        <v>EPA USEEIO v2.0</v>
      </c>
    </row>
    <row r="64">
      <c r="A64" t="str">
        <v>336400</v>
      </c>
      <c r="B64" t="str">
        <v>Aerospace Product Manufacturing</v>
      </c>
      <c r="C64">
        <v>1</v>
      </c>
      <c r="D64">
        <v>0.312</v>
      </c>
      <c r="E64" t="str">
        <v>EPA USEEIO v2.0</v>
      </c>
    </row>
    <row r="65">
      <c r="A65" t="str">
        <v>339100</v>
      </c>
      <c r="B65" t="str">
        <v>Medical Equipment and Supplies</v>
      </c>
      <c r="C65">
        <v>1</v>
      </c>
      <c r="D65">
        <v>0.201</v>
      </c>
      <c r="E65" t="str">
        <v>EPA USEEIO v2.0</v>
      </c>
    </row>
    <row r="66">
      <c r="A66" t="str">
        <v>339900</v>
      </c>
      <c r="B66" t="str">
        <v>Other Miscellaneous Manufacturing</v>
      </c>
      <c r="C66">
        <v>1</v>
      </c>
      <c r="D66">
        <v>0.285</v>
      </c>
      <c r="E66" t="str">
        <v>EPA USEEIO v2.0</v>
      </c>
    </row>
    <row r="67">
      <c r="A67" t="str">
        <v>423100</v>
      </c>
      <c r="B67" t="str">
        <v>Durable Goods Wholesale (Motor Vehicle)</v>
      </c>
      <c r="C67">
        <v>1</v>
      </c>
      <c r="D67">
        <v>0.198</v>
      </c>
      <c r="E67" t="str">
        <v>EPA USEEIO v2.0</v>
      </c>
    </row>
    <row r="68">
      <c r="A68" t="str">
        <v>424400</v>
      </c>
      <c r="B68" t="str">
        <v>Grocery and Related Product Wholesale</v>
      </c>
      <c r="C68">
        <v>1</v>
      </c>
      <c r="D68">
        <v>0.221</v>
      </c>
      <c r="E68" t="str">
        <v>EPA USEEIO v2.0</v>
      </c>
    </row>
    <row r="69">
      <c r="A69" t="str">
        <v>424600</v>
      </c>
      <c r="B69" t="str">
        <v>Chemical Wholesale (Nondurable)</v>
      </c>
      <c r="C69">
        <v>1</v>
      </c>
      <c r="D69">
        <v>0.425</v>
      </c>
      <c r="E69" t="str">
        <v>EPA USEEIO v2.0</v>
      </c>
    </row>
    <row r="70">
      <c r="A70" t="str">
        <v>424700</v>
      </c>
      <c r="B70" t="str">
        <v>Petroleum Bulk Stations &amp; Terminals</v>
      </c>
      <c r="C70">
        <v>1</v>
      </c>
      <c r="D70">
        <v>0.661</v>
      </c>
      <c r="E70" t="str">
        <v>EPA USEEIO v2.0</v>
      </c>
    </row>
    <row r="71">
      <c r="A71" t="str">
        <v>484100</v>
      </c>
      <c r="B71" t="str">
        <v>General Freight Trucking (Long-haul)</v>
      </c>
      <c r="C71">
        <v>1</v>
      </c>
      <c r="D71">
        <v>0.38</v>
      </c>
      <c r="E71" t="str">
        <v>EPA USEEIO v2.0</v>
      </c>
    </row>
    <row r="72">
      <c r="A72" t="str">
        <v>484200</v>
      </c>
      <c r="B72" t="str">
        <v>Specialized Freight Trucking</v>
      </c>
      <c r="C72">
        <v>1</v>
      </c>
      <c r="D72">
        <v>0.365</v>
      </c>
      <c r="E72" t="str">
        <v>EPA USEEIO v2.0</v>
      </c>
    </row>
  </sheetData>
  <ignoredErrors>
    <ignoredError numberStoredAsText="1" sqref="A1:E72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14"/>
  <sheetViews>
    <sheetView workbookViewId="0"/>
  </sheetViews>
  <cols>
    <col min="1" max="1" width="18.83203125" customWidth="1"/>
    <col min="2" max="2" width="40.83203125" customWidth="1"/>
    <col min="3" max="3" width="18.83203125" customWidth="1"/>
    <col min="4" max="4" width="26.83203125" customWidth="1"/>
  </cols>
  <sheetData>
    <row r="1">
      <c r="A1" t="str">
        <v>Scope 3 Category</v>
      </c>
      <c r="B1" t="str">
        <v>Category Name</v>
      </c>
      <c r="C1" t="str">
        <v>Total Spend USD</v>
      </c>
      <c r="D1" t="str">
        <v>Total Emissions (kg CO2e)</v>
      </c>
    </row>
    <row r="2">
      <c r="A2">
        <v>1</v>
      </c>
      <c r="B2" t="str">
        <v>Purchased Goods &amp; Services</v>
      </c>
      <c r="C2">
        <f>SUMIF(Mapping!D:D,1,Mapping!B:B)</f>
      </c>
      <c r="D2">
        <f>SUMIF(Mapping!D:D,1,Mapping!F:F)</f>
      </c>
    </row>
    <row r="3">
      <c r="A3">
        <v>2</v>
      </c>
      <c r="B3" t="str">
        <v>Capital Goods</v>
      </c>
      <c r="C3">
        <f>SUMIF(Mapping!D:D,2,Mapping!B:B)</f>
      </c>
      <c r="D3">
        <f>SUMIF(Mapping!D:D,2,Mapping!F:F)</f>
      </c>
    </row>
    <row r="4">
      <c r="A4">
        <v>3</v>
      </c>
      <c r="B4" t="str">
        <v>Fuel and Energy-Related Activities</v>
      </c>
      <c r="C4">
        <f>SUMIF(Mapping!D:D,3,Mapping!B:B)</f>
      </c>
      <c r="D4">
        <f>SUMIF(Mapping!D:D,3,Mapping!F:F)</f>
      </c>
    </row>
    <row r="5">
      <c r="A5">
        <v>4</v>
      </c>
      <c r="B5" t="str">
        <v>Upstream Transportation &amp; Distribution</v>
      </c>
      <c r="C5">
        <f>SUMIF(Mapping!D:D,4,Mapping!B:B)</f>
      </c>
      <c r="D5">
        <f>SUMIF(Mapping!D:D,4,Mapping!F:F)</f>
      </c>
    </row>
    <row r="6">
      <c r="A6">
        <v>5</v>
      </c>
      <c r="B6" t="str">
        <v>Waste Generated in Operations</v>
      </c>
      <c r="C6">
        <f>SUMIF(Mapping!D:D,5,Mapping!B:B)</f>
      </c>
      <c r="D6">
        <f>SUMIF(Mapping!D:D,5,Mapping!F:F)</f>
      </c>
    </row>
    <row r="7">
      <c r="A7">
        <v>6</v>
      </c>
      <c r="B7" t="str">
        <v>Business Travel</v>
      </c>
      <c r="C7">
        <f>SUMIF(Mapping!D:D,6,Mapping!B:B)</f>
      </c>
      <c r="D7">
        <f>SUMIF(Mapping!D:D,6,Mapping!F:F)</f>
      </c>
    </row>
    <row r="8">
      <c r="A8">
        <v>7</v>
      </c>
      <c r="B8" t="str">
        <v>Employee Commuting</v>
      </c>
      <c r="C8">
        <f>SUMIF(Mapping!D:D,7,Mapping!B:B)</f>
      </c>
      <c r="D8">
        <f>SUMIF(Mapping!D:D,7,Mapping!F:F)</f>
      </c>
    </row>
    <row r="9">
      <c r="A9">
        <v>8</v>
      </c>
      <c r="B9" t="str">
        <v>Upstream Leased Assets</v>
      </c>
      <c r="C9">
        <f>SUMIF(Mapping!D:D,8,Mapping!B:B)</f>
      </c>
      <c r="D9">
        <f>SUMIF(Mapping!D:D,8,Mapping!F:F)</f>
      </c>
    </row>
    <row r="10">
      <c r="A10">
        <v>9</v>
      </c>
      <c r="B10" t="str">
        <v>Downstream Transportation</v>
      </c>
      <c r="C10">
        <f>SUMIF(Mapping!D:D,9,Mapping!B:B)</f>
      </c>
      <c r="D10">
        <f>SUMIF(Mapping!D:D,9,Mapping!F:F)</f>
      </c>
    </row>
    <row r="11">
      <c r="A11" t="str">
        <v/>
      </c>
      <c r="B11" t="str">
        <v>TOTAL</v>
      </c>
      <c r="C11">
        <f>SUM(C2:C10)</f>
      </c>
      <c r="D11">
        <f>SUM(D2:D10)</f>
      </c>
    </row>
    <row r="12">
      <c r="A12" t="str">
        <v/>
      </c>
    </row>
    <row r="13">
      <c r="A13" t="str">
        <v>Source: EPA USEEIO v2.0 · GHG Protocol Scope 3 Standard</v>
      </c>
    </row>
    <row r="14">
      <c r="A14" t="str">
        <v>Generated by Emissa — www.emissa.tech</v>
      </c>
    </row>
  </sheetData>
  <ignoredErrors>
    <ignoredError numberStoredAsText="1" sqref="A1:D1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Mapping</vt:lpstr>
      <vt:lpstr>NAICS Reference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